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C:\Users\jmerson\Documents\git\SustainabilityRepo\example\XLXS\"/>
    </mc:Choice>
  </mc:AlternateContent>
  <xr:revisionPtr revIDLastSave="0" documentId="8_{09CC9C04-1B9F-4740-B529-7E442F3C4E21}" xr6:coauthVersionLast="36" xr6:coauthVersionMax="36" xr10:uidLastSave="{00000000-0000-0000-0000-000000000000}"/>
  <bookViews>
    <workbookView xWindow="0" yWindow="0" windowWidth="22785" windowHeight="1185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E16" i="1"/>
  <c r="D16" i="1"/>
  <c r="C16" i="1"/>
  <c r="B16" i="1"/>
  <c r="C15" i="1" l="1"/>
  <c r="C14" i="1"/>
  <c r="C13" i="1"/>
  <c r="C12" i="1"/>
  <c r="C11" i="1"/>
  <c r="C10" i="1"/>
  <c r="C9" i="1"/>
  <c r="C8" i="1"/>
  <c r="D15" i="1" l="1"/>
  <c r="E15" i="1" s="1"/>
  <c r="G15" i="1" s="1"/>
  <c r="B15" i="1"/>
  <c r="E14" i="1" l="1"/>
  <c r="G14" i="1" s="1"/>
  <c r="D14" i="1"/>
  <c r="D13" i="1"/>
  <c r="E13" i="1" s="1"/>
  <c r="G13" i="1" s="1"/>
  <c r="D12" i="1"/>
  <c r="E12" i="1"/>
  <c r="G12" i="1" s="1"/>
  <c r="D11" i="1"/>
  <c r="E11" i="1" s="1"/>
  <c r="G11" i="1" s="1"/>
  <c r="E10" i="1"/>
  <c r="G10" i="1" s="1"/>
  <c r="E9" i="1"/>
  <c r="G9" i="1" s="1"/>
  <c r="E5" i="1"/>
  <c r="G5" i="1" s="1"/>
  <c r="E6" i="1"/>
  <c r="G6" i="1" s="1"/>
  <c r="E7" i="1"/>
  <c r="G7" i="1" s="1"/>
  <c r="E8" i="1"/>
  <c r="G8" i="1" s="1"/>
  <c r="E4" i="1"/>
  <c r="G4" i="1" s="1"/>
</calcChain>
</file>

<file path=xl/sharedStrings.xml><?xml version="1.0" encoding="utf-8"?>
<sst xmlns="http://schemas.openxmlformats.org/spreadsheetml/2006/main" count="41" uniqueCount="41">
  <si>
    <t>Year</t>
  </si>
  <si>
    <t>% of Leed Certified</t>
  </si>
  <si>
    <t>LEED Silver</t>
  </si>
  <si>
    <t>LEED Platinum</t>
  </si>
  <si>
    <t>LEED Gold</t>
  </si>
  <si>
    <t>TOTAL LEED SqFt.</t>
  </si>
  <si>
    <t>UO Main campus SqFt</t>
  </si>
  <si>
    <t>Lillis, Silver, 2005 (137,346 SqFt.)</t>
  </si>
  <si>
    <t>White Stag Block, Gold, 2008 (143,000 SqFt.)</t>
  </si>
  <si>
    <t>2nd Building added</t>
  </si>
  <si>
    <t>1st Building added</t>
  </si>
  <si>
    <t>3rd Building added</t>
  </si>
  <si>
    <t>Global Scholars Hall, Gold (187,118 SqFt.)</t>
  </si>
  <si>
    <t>Ford Alumni Center, Gold (60,000 SqFt.)</t>
  </si>
  <si>
    <t>Straub, Gold ( 94,567 SqFt.)</t>
  </si>
  <si>
    <t>Price Science Commons, Gold (38,731 SqFt.)</t>
  </si>
  <si>
    <t>Kalapuya Ilihi, Gold (137,750 SqFt.)</t>
  </si>
  <si>
    <t>Tykeson, Gold (60,205 SqFt.)</t>
  </si>
  <si>
    <t>Bean, Gold (162,627 SqFt.)</t>
  </si>
  <si>
    <t>Jane Sanders Stadium, Gold (19,116 SqFt.)</t>
  </si>
  <si>
    <t>Huestis Hall Basement Expansion, Gold (15,157 SqFt.)</t>
  </si>
  <si>
    <t>Matthew Knight Arena, Gold (400,000 SqFt)</t>
  </si>
  <si>
    <t>Lyllye Reynolds-Parker Black Cultural Center, Silver (3117 SqFt.)</t>
  </si>
  <si>
    <t>Lewis Integrative Science Builidng, Platinum (103,000 SqFt.)</t>
  </si>
  <si>
    <t>Erb Memorial Building, Platinum (77,390 SqFt.)</t>
  </si>
  <si>
    <t>Student Recreation Center, Platinum (110,000 SqFt.)</t>
  </si>
  <si>
    <t>University of Oregon - Sustainability Dashboard: Buildings</t>
  </si>
  <si>
    <t>LEED Building Certification level</t>
  </si>
  <si>
    <t>FY09</t>
  </si>
  <si>
    <t>FY10</t>
  </si>
  <si>
    <t>FY11</t>
  </si>
  <si>
    <t>FY12</t>
  </si>
  <si>
    <t>FY13</t>
  </si>
  <si>
    <t>FY14</t>
  </si>
  <si>
    <t>FY15</t>
  </si>
  <si>
    <t>FY16</t>
  </si>
  <si>
    <t>FY17</t>
  </si>
  <si>
    <t>FY18</t>
  </si>
  <si>
    <t>FY19</t>
  </si>
  <si>
    <t>FY20</t>
  </si>
  <si>
    <t>FY21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</si>
</sst>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0"/>
      <name val="Calibri"/>
      <family val="2"/>
      <scheme val="minor"/>
    </font>
    <font>
      <sz val="11"/>
      <name val="Calibri"/>
      <family val="2"/>
      <scheme val="minor"/>
    </font>
    <font>
      <b/>
      <sz val="14"/>
      <color theme="1"/>
      <name val="Calibri"/>
      <family val="2"/>
      <scheme val="minor"/>
    </font>
    <font>
      <b/>
      <sz val="20"/>
      <color theme="1"/>
      <name val="Calibri"/>
      <family val="2"/>
      <scheme val="minor"/>
    </font>
  </fonts>
  <fills count="7">
    <fill>
      <patternFill patternType="none"/>
    </fill>
    <fill>
      <patternFill patternType="gray125"/>
    </fill>
    <fill>
      <patternFill patternType="solid">
        <fgColor rgb="FF79978B"/>
        <bgColor indexed="64"/>
      </patternFill>
    </fill>
    <fill>
      <patternFill patternType="solid">
        <fgColor rgb="FFFFC000"/>
        <bgColor indexed="64"/>
      </patternFill>
    </fill>
    <fill>
      <patternFill patternType="solid">
        <fgColor rgb="FF6E8272"/>
        <bgColor indexed="64"/>
      </patternFill>
    </fill>
    <fill>
      <patternFill patternType="solid">
        <fgColor rgb="FF6A94AC"/>
        <bgColor indexed="64"/>
      </patternFill>
    </fill>
    <fill>
      <patternFill patternType="solid">
        <fgColor rgb="FF688C1F"/>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cellStyleXfs>
  <cellXfs count="20">
    <xf numFmtId="0" fontId="0" fillId="0" borderId="0" xfId="0"/>
    <xf numFmtId="3" fontId="0" fillId="0" borderId="0" xfId="0" applyNumberFormat="1"/>
    <xf numFmtId="10" fontId="0" fillId="0" borderId="0" xfId="0" applyNumberFormat="1"/>
    <xf numFmtId="0" fontId="0" fillId="0" borderId="2" xfId="0" applyBorder="1"/>
    <xf numFmtId="0" fontId="0" fillId="0" borderId="1" xfId="0" applyBorder="1" applyAlignment="1">
      <alignment horizontal="right"/>
    </xf>
    <xf numFmtId="3" fontId="0" fillId="0" borderId="2" xfId="0" applyNumberFormat="1" applyBorder="1" applyAlignment="1">
      <alignment horizontal="right"/>
    </xf>
    <xf numFmtId="3" fontId="0" fillId="0" borderId="2" xfId="0" applyNumberFormat="1" applyFill="1" applyBorder="1" applyAlignment="1">
      <alignment horizontal="right"/>
    </xf>
    <xf numFmtId="0" fontId="0" fillId="0" borderId="2" xfId="0" applyBorder="1" applyAlignment="1">
      <alignment horizontal="right"/>
    </xf>
    <xf numFmtId="0" fontId="0" fillId="0" borderId="0" xfId="0" applyFill="1"/>
    <xf numFmtId="3" fontId="0" fillId="0" borderId="0" xfId="0" applyNumberFormat="1" applyFill="1"/>
    <xf numFmtId="10" fontId="0" fillId="0" borderId="0" xfId="0" applyNumberFormat="1" applyFill="1"/>
    <xf numFmtId="3" fontId="1" fillId="4" borderId="0" xfId="0" applyNumberFormat="1" applyFont="1" applyFill="1"/>
    <xf numFmtId="3" fontId="1" fillId="6" borderId="0" xfId="0" applyNumberFormat="1" applyFont="1" applyFill="1"/>
    <xf numFmtId="3" fontId="2" fillId="5" borderId="0" xfId="0" applyNumberFormat="1" applyFont="1" applyFill="1"/>
    <xf numFmtId="3" fontId="2" fillId="3" borderId="0" xfId="0" applyNumberFormat="1" applyFont="1" applyFill="1"/>
    <xf numFmtId="0" fontId="0" fillId="5" borderId="0" xfId="0" applyFill="1"/>
    <xf numFmtId="0" fontId="0" fillId="3" borderId="0" xfId="0" applyFill="1"/>
    <xf numFmtId="0" fontId="1" fillId="2" borderId="0" xfId="0" applyFont="1" applyFill="1"/>
    <xf numFmtId="0" fontId="4" fillId="0" borderId="0" xfId="0" applyFont="1" applyAlignment="1">
      <alignment horizontal="center"/>
    </xf>
    <xf numFmtId="0" fontId="3" fillId="0" borderId="3"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79978B"/>
      <color rgb="FFFFC000"/>
      <color rgb="FF6A94AC"/>
      <color rgb="FF688C1F"/>
      <color rgb="FF6E8272"/>
      <color rgb="FFF3EA35"/>
      <color rgb="FF26FA49"/>
      <color rgb="FF46DA5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600075</xdr:colOff>
      <xdr:row>19</xdr:row>
      <xdr:rowOff>104775</xdr:rowOff>
    </xdr:from>
    <xdr:to>
      <xdr:col>6</xdr:col>
      <xdr:colOff>942975</xdr:colOff>
      <xdr:row>38</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0075" y="3943350"/>
          <a:ext cx="6229350" cy="35623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This table shows the University of Oregon buildings that have acheived Leadership in Energy and Environmental Design (LEED) certification.  We also provide LEED certifcation level, indivual building square footage, total LEED square footage, and total campus square footage per year.  Buildings are added to the list in the year the LEED certification was issued.  </a:t>
          </a:r>
        </a:p>
        <a:p>
          <a:br>
            <a:rPr lang="en-US" sz="1100" baseline="0"/>
          </a:br>
          <a:r>
            <a:rPr lang="en-US" sz="1100" baseline="0"/>
            <a:t>The Oregon Model of Sustainable Development (OMSD) requires all new or renovated building space over 10,000 square feet built in 2011 or after to be certified to at least a LEED Gold certification level. There are t</a:t>
          </a:r>
          <a:r>
            <a:rPr lang="en-US" sz="1100" b="0" i="0">
              <a:solidFill>
                <a:schemeClr val="dk1"/>
              </a:solidFill>
              <a:effectLst/>
              <a:latin typeface="+mn-lt"/>
              <a:ea typeface="+mn-ea"/>
              <a:cs typeface="+mn-cs"/>
            </a:rPr>
            <a:t>wo buildings which are Silver level</a:t>
          </a:r>
          <a:r>
            <a:rPr lang="en-US" sz="1100" b="0" i="0" baseline="0">
              <a:solidFill>
                <a:schemeClr val="dk1"/>
              </a:solidFill>
              <a:effectLst/>
              <a:latin typeface="+mn-lt"/>
              <a:ea typeface="+mn-ea"/>
              <a:cs typeface="+mn-cs"/>
            </a:rPr>
            <a:t> certified. The Lillis</a:t>
          </a:r>
          <a:r>
            <a:rPr lang="en-US" sz="1100" b="0" i="0">
              <a:solidFill>
                <a:schemeClr val="dk1"/>
              </a:solidFill>
              <a:effectLst/>
              <a:latin typeface="+mn-lt"/>
              <a:ea typeface="+mn-ea"/>
              <a:cs typeface="+mn-cs"/>
            </a:rPr>
            <a:t> Business</a:t>
          </a:r>
          <a:r>
            <a:rPr lang="en-US" sz="1100" b="0" i="0" baseline="0">
              <a:solidFill>
                <a:schemeClr val="dk1"/>
              </a:solidFill>
              <a:effectLst/>
              <a:latin typeface="+mn-lt"/>
              <a:ea typeface="+mn-ea"/>
              <a:cs typeface="+mn-cs"/>
            </a:rPr>
            <a:t> Complex </a:t>
          </a:r>
          <a:r>
            <a:rPr lang="en-US" sz="1100" b="0" i="0">
              <a:solidFill>
                <a:schemeClr val="dk1"/>
              </a:solidFill>
              <a:effectLst/>
              <a:latin typeface="+mn-lt"/>
              <a:ea typeface="+mn-ea"/>
              <a:cs typeface="+mn-cs"/>
            </a:rPr>
            <a:t>precedes the policy and the the Lyllye Reynolds-Parker Black Cultural</a:t>
          </a:r>
          <a:r>
            <a:rPr lang="en-US" sz="1100" b="0" i="0" baseline="0">
              <a:solidFill>
                <a:schemeClr val="dk1"/>
              </a:solidFill>
              <a:effectLst/>
              <a:latin typeface="+mn-lt"/>
              <a:ea typeface="+mn-ea"/>
              <a:cs typeface="+mn-cs"/>
            </a:rPr>
            <a:t> Center</a:t>
          </a:r>
          <a:r>
            <a:rPr lang="en-US" sz="1100" b="0" i="0">
              <a:solidFill>
                <a:schemeClr val="dk1"/>
              </a:solidFill>
              <a:effectLst/>
              <a:latin typeface="+mn-lt"/>
              <a:ea typeface="+mn-ea"/>
              <a:cs typeface="+mn-cs"/>
            </a:rPr>
            <a:t> is smaller than 10,000 square feet.</a:t>
          </a:r>
          <a:br>
            <a:rPr lang="en-US" sz="1100" baseline="0"/>
          </a:br>
          <a:br>
            <a:rPr lang="en-US" sz="1100" baseline="0"/>
          </a:br>
          <a:br>
            <a:rPr lang="en-US" sz="1100" baseline="0"/>
          </a:b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tabSelected="1" zoomScale="90" zoomScaleNormal="90" workbookViewId="0">
      <selection activeCell="H18" sqref="H18:H34"/>
    </sheetView>
  </sheetViews>
  <sheetFormatPr defaultRowHeight="15" x14ac:dyDescent="0.25"/>
  <cols>
    <col min="2" max="2" width="14.7109375" style="1" bestFit="1" customWidth="1"/>
    <col min="3" max="3" width="11.28515625" style="1" customWidth="1"/>
    <col min="4" max="4" width="15" style="1" customWidth="1"/>
    <col min="5" max="5" width="17.85546875" style="1" customWidth="1"/>
    <col min="6" max="6" width="20.28515625" style="1" bestFit="1" customWidth="1"/>
    <col min="7" max="7" width="19.42578125" customWidth="1"/>
    <col min="8" max="8" width="58.28515625" bestFit="1" customWidth="1"/>
    <col min="9" max="9" width="48.85546875" bestFit="1" customWidth="1"/>
    <col min="10" max="10" width="43" bestFit="1" customWidth="1"/>
  </cols>
  <sheetData>
    <row r="1" spans="1:10" ht="26.25" x14ac:dyDescent="0.4">
      <c r="A1" s="18" t="s">
        <v>26</v>
      </c>
      <c r="B1" s="18"/>
      <c r="C1" s="18"/>
      <c r="D1" s="18"/>
      <c r="E1" s="18"/>
      <c r="F1" s="18"/>
      <c r="G1" s="18"/>
      <c r="H1" s="18"/>
      <c r="I1" s="18"/>
      <c r="J1" s="18"/>
    </row>
    <row r="2" spans="1:10" ht="19.5" thickBot="1" x14ac:dyDescent="0.35">
      <c r="A2" s="19" t="s">
        <v>27</v>
      </c>
      <c r="B2" s="19"/>
      <c r="C2" s="19"/>
      <c r="D2" s="19"/>
      <c r="E2" s="19"/>
      <c r="F2" s="19"/>
      <c r="G2" s="19"/>
      <c r="H2" s="19"/>
      <c r="I2" s="19"/>
      <c r="J2" s="19"/>
    </row>
    <row r="3" spans="1:10" s="3" customFormat="1" ht="15.75" thickBot="1" x14ac:dyDescent="0.3">
      <c r="A3" s="4" t="s">
        <v>0</v>
      </c>
      <c r="B3" s="5" t="s">
        <v>2</v>
      </c>
      <c r="C3" s="5" t="s">
        <v>4</v>
      </c>
      <c r="D3" s="5" t="s">
        <v>3</v>
      </c>
      <c r="E3" s="6" t="s">
        <v>5</v>
      </c>
      <c r="F3" s="7" t="s">
        <v>6</v>
      </c>
      <c r="G3" s="7" t="s">
        <v>1</v>
      </c>
      <c r="H3" s="3" t="s">
        <v>10</v>
      </c>
      <c r="I3" s="3" t="s">
        <v>9</v>
      </c>
      <c r="J3" s="3" t="s">
        <v>11</v>
      </c>
    </row>
    <row r="4" spans="1:10" x14ac:dyDescent="0.25">
      <c r="A4" t="s">
        <v>28</v>
      </c>
      <c r="B4" s="13">
        <v>137346</v>
      </c>
      <c r="C4" s="14">
        <v>143000</v>
      </c>
      <c r="D4" s="11">
        <v>0</v>
      </c>
      <c r="E4" s="12">
        <f>SUM(B4:D4)</f>
        <v>280346</v>
      </c>
      <c r="F4">
        <v>6190663</v>
      </c>
      <c r="G4" s="2">
        <f>E4/F4</f>
        <v>4.5285294967598783E-2</v>
      </c>
      <c r="H4" s="15" t="s">
        <v>7</v>
      </c>
      <c r="I4" s="16" t="s">
        <v>8</v>
      </c>
    </row>
    <row r="5" spans="1:10" x14ac:dyDescent="0.25">
      <c r="A5" t="s">
        <v>29</v>
      </c>
      <c r="B5" s="13">
        <v>137346</v>
      </c>
      <c r="C5" s="14">
        <v>143000</v>
      </c>
      <c r="D5" s="11">
        <v>0</v>
      </c>
      <c r="E5" s="12">
        <f t="shared" ref="E5:E14" si="0">SUM(B5:D5)</f>
        <v>280346</v>
      </c>
      <c r="F5">
        <v>6307896</v>
      </c>
      <c r="G5" s="2">
        <f t="shared" ref="G5:G16" si="1">E5/F5</f>
        <v>4.4443662355879043E-2</v>
      </c>
    </row>
    <row r="6" spans="1:10" x14ac:dyDescent="0.25">
      <c r="A6" t="s">
        <v>30</v>
      </c>
      <c r="B6" s="13">
        <v>137346</v>
      </c>
      <c r="C6" s="14">
        <v>143000</v>
      </c>
      <c r="D6" s="11">
        <v>0</v>
      </c>
      <c r="E6" s="12">
        <f t="shared" si="0"/>
        <v>280346</v>
      </c>
      <c r="F6">
        <v>6933627</v>
      </c>
      <c r="G6" s="2">
        <f t="shared" si="1"/>
        <v>4.0432806668140642E-2</v>
      </c>
    </row>
    <row r="7" spans="1:10" x14ac:dyDescent="0.25">
      <c r="A7" t="s">
        <v>31</v>
      </c>
      <c r="B7" s="13">
        <v>137346</v>
      </c>
      <c r="C7" s="14">
        <v>143000</v>
      </c>
      <c r="D7" s="11">
        <v>0</v>
      </c>
      <c r="E7" s="12">
        <f t="shared" si="0"/>
        <v>280346</v>
      </c>
      <c r="F7">
        <v>6993307</v>
      </c>
      <c r="G7" s="2">
        <f t="shared" si="1"/>
        <v>4.0087758195085671E-2</v>
      </c>
    </row>
    <row r="8" spans="1:10" x14ac:dyDescent="0.25">
      <c r="A8" t="s">
        <v>32</v>
      </c>
      <c r="B8" s="13">
        <v>137346</v>
      </c>
      <c r="C8" s="14">
        <f>143000+400000</f>
        <v>543000</v>
      </c>
      <c r="D8" s="11">
        <v>103000</v>
      </c>
      <c r="E8" s="12">
        <f t="shared" si="0"/>
        <v>783346</v>
      </c>
      <c r="F8">
        <v>7301378</v>
      </c>
      <c r="G8" s="2">
        <f t="shared" si="1"/>
        <v>0.10728741889544686</v>
      </c>
      <c r="H8" s="17" t="s">
        <v>23</v>
      </c>
      <c r="I8" s="16" t="s">
        <v>21</v>
      </c>
    </row>
    <row r="9" spans="1:10" x14ac:dyDescent="0.25">
      <c r="A9" t="s">
        <v>33</v>
      </c>
      <c r="B9" s="13">
        <v>137346</v>
      </c>
      <c r="C9" s="14">
        <f>143000+400000+187118</f>
        <v>730118</v>
      </c>
      <c r="D9" s="11">
        <v>103000</v>
      </c>
      <c r="E9" s="12">
        <f t="shared" si="0"/>
        <v>970464</v>
      </c>
      <c r="F9">
        <v>7455297</v>
      </c>
      <c r="G9" s="2">
        <f t="shared" si="1"/>
        <v>0.13017107165549541</v>
      </c>
      <c r="H9" s="16" t="s">
        <v>12</v>
      </c>
    </row>
    <row r="10" spans="1:10" x14ac:dyDescent="0.25">
      <c r="A10" t="s">
        <v>34</v>
      </c>
      <c r="B10" s="13">
        <v>137346</v>
      </c>
      <c r="C10" s="14">
        <f>143000+400000+187118+60000+15157</f>
        <v>805275</v>
      </c>
      <c r="D10" s="11">
        <v>103000</v>
      </c>
      <c r="E10" s="12">
        <f t="shared" si="0"/>
        <v>1045621</v>
      </c>
      <c r="F10">
        <v>7598417</v>
      </c>
      <c r="G10" s="2">
        <f>E10/F10</f>
        <v>0.13761037331854781</v>
      </c>
      <c r="H10" s="16" t="s">
        <v>13</v>
      </c>
      <c r="I10" s="16" t="s">
        <v>20</v>
      </c>
    </row>
    <row r="11" spans="1:10" x14ac:dyDescent="0.25">
      <c r="A11" t="s">
        <v>35</v>
      </c>
      <c r="B11" s="13">
        <v>137346</v>
      </c>
      <c r="C11" s="14">
        <f>143000+400000+187118+60000+15157+94567</f>
        <v>899842</v>
      </c>
      <c r="D11" s="11">
        <f>103000+110000</f>
        <v>213000</v>
      </c>
      <c r="E11" s="12">
        <f t="shared" si="0"/>
        <v>1250188</v>
      </c>
      <c r="F11">
        <v>7698413</v>
      </c>
      <c r="G11" s="2">
        <f t="shared" si="1"/>
        <v>0.1623955482772878</v>
      </c>
      <c r="H11" s="16" t="s">
        <v>14</v>
      </c>
      <c r="I11" s="17" t="s">
        <v>25</v>
      </c>
    </row>
    <row r="12" spans="1:10" x14ac:dyDescent="0.25">
      <c r="A12" t="s">
        <v>36</v>
      </c>
      <c r="B12" s="13">
        <v>137346</v>
      </c>
      <c r="C12" s="14">
        <f>143000+400000+187118+60000+15157+94567</f>
        <v>899842</v>
      </c>
      <c r="D12" s="11">
        <f>103000+110000</f>
        <v>213000</v>
      </c>
      <c r="E12" s="12">
        <f t="shared" si="0"/>
        <v>1250188</v>
      </c>
      <c r="F12">
        <v>7768908</v>
      </c>
      <c r="G12" s="2">
        <f t="shared" si="1"/>
        <v>0.16092197256036497</v>
      </c>
    </row>
    <row r="13" spans="1:10" x14ac:dyDescent="0.25">
      <c r="A13" t="s">
        <v>37</v>
      </c>
      <c r="B13" s="13">
        <v>137346</v>
      </c>
      <c r="C13" s="14">
        <f>143000+400000+187118+60000+15157+94567+38731+19116</f>
        <v>957689</v>
      </c>
      <c r="D13" s="11">
        <f>103000+110000+77390</f>
        <v>290390</v>
      </c>
      <c r="E13" s="12">
        <f t="shared" si="0"/>
        <v>1385425</v>
      </c>
      <c r="F13">
        <v>7953943</v>
      </c>
      <c r="G13" s="2">
        <f t="shared" si="1"/>
        <v>0.17418090624989391</v>
      </c>
      <c r="H13" s="16" t="s">
        <v>15</v>
      </c>
      <c r="I13" s="16" t="s">
        <v>19</v>
      </c>
      <c r="J13" s="17" t="s">
        <v>24</v>
      </c>
    </row>
    <row r="14" spans="1:10" ht="15.75" customHeight="1" x14ac:dyDescent="0.25">
      <c r="A14" t="s">
        <v>38</v>
      </c>
      <c r="B14" s="13">
        <v>137346</v>
      </c>
      <c r="C14" s="14">
        <f>143000+400000+187118+60000+15157+94567+38731+19116+137750</f>
        <v>1095439</v>
      </c>
      <c r="D14" s="11">
        <f>103000+110000+77390</f>
        <v>290390</v>
      </c>
      <c r="E14" s="12">
        <f t="shared" si="0"/>
        <v>1523175</v>
      </c>
      <c r="F14">
        <v>7852568</v>
      </c>
      <c r="G14" s="2">
        <f t="shared" si="1"/>
        <v>0.1939715771961478</v>
      </c>
      <c r="H14" s="16" t="s">
        <v>16</v>
      </c>
    </row>
    <row r="15" spans="1:10" x14ac:dyDescent="0.25">
      <c r="A15" t="s">
        <v>39</v>
      </c>
      <c r="B15" s="13">
        <f>137346+3117</f>
        <v>140463</v>
      </c>
      <c r="C15" s="14">
        <f>143000+400000+187118+60000+15157+94567+38731+19116+137750+60205+162627</f>
        <v>1318271</v>
      </c>
      <c r="D15" s="11">
        <f>103000+110000+77390</f>
        <v>290390</v>
      </c>
      <c r="E15" s="12">
        <f t="shared" ref="E15:E16" si="2">SUM(B15:D15)</f>
        <v>1749124</v>
      </c>
      <c r="F15" s="9">
        <v>8369605</v>
      </c>
      <c r="G15" s="10">
        <f t="shared" si="1"/>
        <v>0.20898525079737934</v>
      </c>
      <c r="H15" s="15" t="s">
        <v>22</v>
      </c>
      <c r="I15" s="16" t="s">
        <v>17</v>
      </c>
      <c r="J15" s="16" t="s">
        <v>18</v>
      </c>
    </row>
    <row r="16" spans="1:10" x14ac:dyDescent="0.25">
      <c r="A16" t="s">
        <v>40</v>
      </c>
      <c r="B16" s="13">
        <f>137346+3117</f>
        <v>140463</v>
      </c>
      <c r="C16" s="14">
        <f>143000+400000+187118+60000+15157+94567+38731+19116+137750+60205+162627</f>
        <v>1318271</v>
      </c>
      <c r="D16" s="11">
        <f>103000+110000+77390</f>
        <v>290390</v>
      </c>
      <c r="E16" s="12">
        <f t="shared" si="2"/>
        <v>1749124</v>
      </c>
      <c r="F16" s="1">
        <v>8458679</v>
      </c>
      <c r="G16" s="10">
        <f t="shared" si="1"/>
        <v>0.20678453455911969</v>
      </c>
      <c r="H16" s="2"/>
      <c r="I16" s="8"/>
    </row>
    <row r="17" spans="2:8" s="8" customFormat="1" x14ac:dyDescent="0.25">
      <c r="B17" s="9"/>
      <c r="C17" s="9"/>
      <c r="D17" s="9"/>
      <c r="E17" s="9"/>
      <c r="F17" s="9"/>
    </row>
    <row r="18" spans="2:8" x14ac:dyDescent="0.25">
      <c r="H18" s="1"/>
    </row>
    <row r="19" spans="2:8" x14ac:dyDescent="0.25">
      <c r="H19" s="1"/>
    </row>
    <row r="20" spans="2:8" x14ac:dyDescent="0.25">
      <c r="H20" s="1"/>
    </row>
    <row r="21" spans="2:8" x14ac:dyDescent="0.25">
      <c r="H21" s="1"/>
    </row>
    <row r="22" spans="2:8" x14ac:dyDescent="0.25">
      <c r="H22" s="1"/>
    </row>
    <row r="23" spans="2:8" x14ac:dyDescent="0.25">
      <c r="H23" s="1"/>
    </row>
    <row r="24" spans="2:8" x14ac:dyDescent="0.25">
      <c r="H24" s="1"/>
    </row>
    <row r="25" spans="2:8" x14ac:dyDescent="0.25">
      <c r="H25" s="1"/>
    </row>
    <row r="26" spans="2:8" x14ac:dyDescent="0.25">
      <c r="H26" s="1"/>
    </row>
    <row r="27" spans="2:8" x14ac:dyDescent="0.25">
      <c r="H27" s="1"/>
    </row>
    <row r="28" spans="2:8" x14ac:dyDescent="0.25">
      <c r="H28" s="1"/>
    </row>
    <row r="29" spans="2:8" x14ac:dyDescent="0.25">
      <c r="H29" s="1"/>
    </row>
    <row r="30" spans="2:8" x14ac:dyDescent="0.25">
      <c r="H30" s="1"/>
    </row>
    <row r="31" spans="2:8" x14ac:dyDescent="0.25">
      <c r="H31" s="1"/>
    </row>
    <row r="32" spans="2:8" x14ac:dyDescent="0.25">
      <c r="H32" s="1"/>
    </row>
    <row r="33" spans="8:8" x14ac:dyDescent="0.25">
      <c r="H33" s="1"/>
    </row>
  </sheetData>
  <mergeCells count="2">
    <mergeCell ref="A1:J1"/>
    <mergeCell ref="A2:J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University of Oregon - Campus Operations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Cims Gillespie</dc:creator>
  <cp:lastModifiedBy>Joanna Merson</cp:lastModifiedBy>
  <dcterms:created xsi:type="dcterms:W3CDTF">2020-08-25T16:23:07Z</dcterms:created>
  <dcterms:modified xsi:type="dcterms:W3CDTF">2021-11-30T02:45:45Z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875937740</vt:i4>
  </property>
  <property fmtid="{D5CDD505-2E9C-101B-9397-08002B2CF9AE}" pid="3" name="_NewReviewCycle">
    <vt:lpwstr/>
  </property>
  <property fmtid="{D5CDD505-2E9C-101B-9397-08002B2CF9AE}" pid="4" name="_EmailSubject">
    <vt:lpwstr>LEED Sqft. </vt:lpwstr>
  </property>
  <property fmtid="{D5CDD505-2E9C-101B-9397-08002B2CF9AE}" pid="5" name="_AuthorEmail">
    <vt:lpwstr>cimmeron@uoregon.edu</vt:lpwstr>
  </property>
  <property fmtid="{D5CDD505-2E9C-101B-9397-08002B2CF9AE}" pid="6" name="_AuthorEmailDisplayName">
    <vt:lpwstr>Cimmeron Gillespie</vt:lpwstr>
  </property>
  <property fmtid="{D5CDD505-2E9C-101B-9397-08002B2CF9AE}" pid="7" name="_ReviewingToolsShownOnce">
    <vt:lpwstr/>
  </property>
</Properties>
</file>