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jmerson\Documents\git\SustainabilityRepo\example\XLXS\"/>
    </mc:Choice>
  </mc:AlternateContent>
  <xr:revisionPtr revIDLastSave="0" documentId="8_{09CC9C04-1B9F-4740-B529-7E442F3C4E21}" xr6:coauthVersionLast="36" xr6:coauthVersionMax="36" xr10:uidLastSave="{00000000-0000-0000-0000-000000000000}"/>
  <bookViews>
    <workbookView xWindow="0" yWindow="0" windowWidth="22785" windowHeight="1185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E16" i="1"/>
  <c r="D16" i="1"/>
  <c r="C16" i="1"/>
  <c r="B16" i="1"/>
  <c r="C15" i="1" l="1"/>
  <c r="C14" i="1"/>
  <c r="C13" i="1"/>
  <c r="C12" i="1"/>
  <c r="C11" i="1"/>
  <c r="C10" i="1"/>
  <c r="C9" i="1"/>
  <c r="C8" i="1"/>
  <c r="D15" i="1" l="1"/>
  <c r="E15" i="1" s="1"/>
  <c r="G15" i="1" s="1"/>
  <c r="B15" i="1"/>
  <c r="E14" i="1" l="1"/>
  <c r="G14" i="1" s="1"/>
  <c r="D14" i="1"/>
  <c r="D13" i="1"/>
  <c r="E13" i="1" s="1"/>
  <c r="G13" i="1" s="1"/>
  <c r="D12" i="1"/>
  <c r="E12" i="1"/>
  <c r="G12" i="1" s="1"/>
  <c r="D11" i="1"/>
  <c r="E11" i="1" s="1"/>
  <c r="G11" i="1" s="1"/>
  <c r="E10" i="1"/>
  <c r="G10" i="1" s="1"/>
  <c r="E9" i="1"/>
  <c r="G9" i="1" s="1"/>
  <c r="E5" i="1"/>
  <c r="G5" i="1" s="1"/>
  <c r="E6" i="1"/>
  <c r="G6" i="1" s="1"/>
  <c r="E7" i="1"/>
  <c r="G7" i="1" s="1"/>
  <c r="E8" i="1"/>
  <c r="G8" i="1" s="1"/>
  <c r="E4" i="1"/>
  <c r="G4" i="1" s="1"/>
</calcChain>
</file>

<file path=xl/sharedStrings.xml><?xml version="1.0" encoding="utf-8"?>
<sst xmlns="http://schemas.openxmlformats.org/spreadsheetml/2006/main" count="41" uniqueCount="41">
  <si>
    <t>Year</t>
  </si>
  <si>
    <t>% of Leed Certified</t>
  </si>
  <si>
    <t>LEED Silver</t>
  </si>
  <si>
    <t>LEED Platinum</t>
  </si>
  <si>
    <t>LEED Gold</t>
  </si>
  <si>
    <t>TOTAL LEED SqFt.</t>
  </si>
  <si>
    <t>UO Main campus SqFt</t>
  </si>
  <si>
    <t>Lillis, Silver, 2005 (137,346 SqFt.)</t>
  </si>
  <si>
    <t>White Stag Block, Gold, 2008 (143,000 SqFt.)</t>
  </si>
  <si>
    <t>2nd Building added</t>
  </si>
  <si>
    <t>1st Building added</t>
  </si>
  <si>
    <t>3rd Building added</t>
  </si>
  <si>
    <t>Global Scholars Hall, Gold (187,118 SqFt.)</t>
  </si>
  <si>
    <t>Ford Alumni Center, Gold (60,000 SqFt.)</t>
  </si>
  <si>
    <t>Straub, Gold ( 94,567 SqFt.)</t>
  </si>
  <si>
    <t>Price Science Commons, Gold (38,731 SqFt.)</t>
  </si>
  <si>
    <t>Kalapuya Ilihi, Gold (137,750 SqFt.)</t>
  </si>
  <si>
    <t>Tykeson, Gold (60,205 SqFt.)</t>
  </si>
  <si>
    <t>Bean, Gold (162,627 SqFt.)</t>
  </si>
  <si>
    <t>Jane Sanders Stadium, Gold (19,116 SqFt.)</t>
  </si>
  <si>
    <t>Huestis Hall Basement Expansion, Gold (15,157 SqFt.)</t>
  </si>
  <si>
    <t>Matthew Knight Arena, Gold (400,000 SqFt)</t>
  </si>
  <si>
    <t>Lyllye Reynolds-Parker Black Cultural Center, Silver (3117 SqFt.)</t>
  </si>
  <si>
    <t>Lewis Integrative Science Builidng, Platinum (103,000 SqFt.)</t>
  </si>
  <si>
    <t>Erb Memorial Building, Platinum (77,390 SqFt.)</t>
  </si>
  <si>
    <t>Student Recreation Center, Platinum (110,000 SqFt.)</t>
  </si>
  <si>
    <t>University of Oregon - Sustainability Dashboard: Buildings</t>
  </si>
  <si>
    <t>LEED Building Certification level</t>
  </si>
  <si>
    <t>FY09</t>
  </si>
  <si>
    <t>FY10</t>
  </si>
  <si>
    <t>FY11</t>
  </si>
  <si>
    <t>FY12</t>
  </si>
  <si>
    <t>FY13</t>
  </si>
  <si>
    <t>FY14</t>
  </si>
  <si>
    <t>FY15</t>
  </si>
  <si>
    <t>FY16</t>
  </si>
  <si>
    <t>FY17</t>
  </si>
  <si>
    <t>FY18</t>
  </si>
  <si>
    <t>FY19</t>
  </si>
  <si>
    <t>FY20</t>
  </si>
  <si>
    <t>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</si>
</sst>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79978B"/>
        <bgColor indexed="64"/>
      </patternFill>
    </fill>
    <fill>
      <patternFill patternType="solid">
        <fgColor rgb="FFFFC000"/>
        <bgColor indexed="64"/>
      </patternFill>
    </fill>
    <fill>
      <patternFill patternType="solid">
        <fgColor rgb="FF6E8272"/>
        <bgColor indexed="64"/>
      </patternFill>
    </fill>
    <fill>
      <patternFill patternType="solid">
        <fgColor rgb="FF6A94AC"/>
        <bgColor indexed="64"/>
      </patternFill>
    </fill>
    <fill>
      <patternFill patternType="solid">
        <fgColor rgb="FF688C1F"/>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0">
    <xf numFmtId="0" fontId="0" fillId="0" borderId="0" xfId="0"/>
    <xf numFmtId="3" fontId="0" fillId="0" borderId="0" xfId="0" applyNumberFormat="1"/>
    <xf numFmtId="10" fontId="0" fillId="0" borderId="0" xfId="0" applyNumberFormat="1"/>
    <xf numFmtId="0" fontId="0" fillId="0" borderId="2" xfId="0" applyBorder="1"/>
    <xf numFmtId="0" fontId="0" fillId="0" borderId="1" xfId="0" applyBorder="1" applyAlignment="1">
      <alignment horizontal="right"/>
    </xf>
    <xf numFmtId="3" fontId="0" fillId="0" borderId="2" xfId="0" applyNumberFormat="1" applyBorder="1" applyAlignment="1">
      <alignment horizontal="right"/>
    </xf>
    <xf numFmtId="3" fontId="0" fillId="0" borderId="2" xfId="0" applyNumberFormat="1" applyFill="1" applyBorder="1" applyAlignment="1">
      <alignment horizontal="right"/>
    </xf>
    <xf numFmtId="0" fontId="0" fillId="0" borderId="2" xfId="0" applyBorder="1" applyAlignment="1">
      <alignment horizontal="right"/>
    </xf>
    <xf numFmtId="0" fontId="0" fillId="0" borderId="0" xfId="0" applyFill="1"/>
    <xf numFmtId="3" fontId="0" fillId="0" borderId="0" xfId="0" applyNumberFormat="1" applyFill="1"/>
    <xf numFmtId="10" fontId="0" fillId="0" borderId="0" xfId="0" applyNumberFormat="1" applyFill="1"/>
    <xf numFmtId="3" fontId="1" fillId="4" borderId="0" xfId="0" applyNumberFormat="1" applyFont="1" applyFill="1"/>
    <xf numFmtId="3" fontId="1" fillId="6" borderId="0" xfId="0" applyNumberFormat="1" applyFont="1" applyFill="1"/>
    <xf numFmtId="3" fontId="2" fillId="5" borderId="0" xfId="0" applyNumberFormat="1" applyFont="1" applyFill="1"/>
    <xf numFmtId="3" fontId="2" fillId="3" borderId="0" xfId="0" applyNumberFormat="1" applyFont="1" applyFill="1"/>
    <xf numFmtId="0" fontId="0" fillId="5" borderId="0" xfId="0" applyFill="1"/>
    <xf numFmtId="0" fontId="0" fillId="3" borderId="0" xfId="0" applyFill="1"/>
    <xf numFmtId="0" fontId="1" fillId="2" borderId="0" xfId="0" applyFont="1" applyFill="1"/>
    <xf numFmtId="0" fontId="4" fillId="0" borderId="0" xfId="0" applyFont="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79978B"/>
      <color rgb="FFFFC000"/>
      <color rgb="FF6A94AC"/>
      <color rgb="FF688C1F"/>
      <color rgb="FF6E8272"/>
      <color rgb="FFF3EA35"/>
      <color rgb="FF26FA49"/>
      <color rgb="FF46DA5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600075</xdr:colOff>
      <xdr:row>19</xdr:row>
      <xdr:rowOff>104775</xdr:rowOff>
    </xdr:from>
    <xdr:to>
      <xdr:col>6</xdr:col>
      <xdr:colOff>942975</xdr:colOff>
      <xdr:row>38</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3943350"/>
          <a:ext cx="6229350" cy="35623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table shows the University of Oregon buildings that have acheived Leadership in Energy and Environmental Design (LEED) certification.  We also provide LEED certifcation level, indivual building square footage, total LEED square footage, and total campus square footage per year.  Buildings are added to the list in the year the LEED certification was issued.  </a:t>
          </a:r>
        </a:p>
        <a:p>
          <a:br>
            <a:rPr lang="en-US" sz="1100" baseline="0"/>
          </a:br>
          <a:r>
            <a:rPr lang="en-US" sz="1100" baseline="0"/>
            <a:t>The Oregon Model of Sustainable Development (OMSD) requires all new or renovated building space over 10,000 square feet built in 2011 or after to be certified to at least a LEED Gold certification level. There are t</a:t>
          </a:r>
          <a:r>
            <a:rPr lang="en-US" sz="1100" b="0" i="0">
              <a:solidFill>
                <a:schemeClr val="dk1"/>
              </a:solidFill>
              <a:effectLst/>
              <a:latin typeface="+mn-lt"/>
              <a:ea typeface="+mn-ea"/>
              <a:cs typeface="+mn-cs"/>
            </a:rPr>
            <a:t>wo buildings which are Silver level</a:t>
          </a:r>
          <a:r>
            <a:rPr lang="en-US" sz="1100" b="0" i="0" baseline="0">
              <a:solidFill>
                <a:schemeClr val="dk1"/>
              </a:solidFill>
              <a:effectLst/>
              <a:latin typeface="+mn-lt"/>
              <a:ea typeface="+mn-ea"/>
              <a:cs typeface="+mn-cs"/>
            </a:rPr>
            <a:t> certified. The Lillis</a:t>
          </a:r>
          <a:r>
            <a:rPr lang="en-US" sz="1100" b="0" i="0">
              <a:solidFill>
                <a:schemeClr val="dk1"/>
              </a:solidFill>
              <a:effectLst/>
              <a:latin typeface="+mn-lt"/>
              <a:ea typeface="+mn-ea"/>
              <a:cs typeface="+mn-cs"/>
            </a:rPr>
            <a:t> Business</a:t>
          </a:r>
          <a:r>
            <a:rPr lang="en-US" sz="1100" b="0" i="0" baseline="0">
              <a:solidFill>
                <a:schemeClr val="dk1"/>
              </a:solidFill>
              <a:effectLst/>
              <a:latin typeface="+mn-lt"/>
              <a:ea typeface="+mn-ea"/>
              <a:cs typeface="+mn-cs"/>
            </a:rPr>
            <a:t> Complex </a:t>
          </a:r>
          <a:r>
            <a:rPr lang="en-US" sz="1100" b="0" i="0">
              <a:solidFill>
                <a:schemeClr val="dk1"/>
              </a:solidFill>
              <a:effectLst/>
              <a:latin typeface="+mn-lt"/>
              <a:ea typeface="+mn-ea"/>
              <a:cs typeface="+mn-cs"/>
            </a:rPr>
            <a:t>precedes the policy and the the Lyllye Reynolds-Parker Black Cultural</a:t>
          </a:r>
          <a:r>
            <a:rPr lang="en-US" sz="1100" b="0" i="0" baseline="0">
              <a:solidFill>
                <a:schemeClr val="dk1"/>
              </a:solidFill>
              <a:effectLst/>
              <a:latin typeface="+mn-lt"/>
              <a:ea typeface="+mn-ea"/>
              <a:cs typeface="+mn-cs"/>
            </a:rPr>
            <a:t> Center</a:t>
          </a:r>
          <a:r>
            <a:rPr lang="en-US" sz="1100" b="0" i="0">
              <a:solidFill>
                <a:schemeClr val="dk1"/>
              </a:solidFill>
              <a:effectLst/>
              <a:latin typeface="+mn-lt"/>
              <a:ea typeface="+mn-ea"/>
              <a:cs typeface="+mn-cs"/>
            </a:rPr>
            <a:t> is smaller than 10,000 square feet.</a:t>
          </a:r>
          <a:br>
            <a:rPr lang="en-US" sz="1100" baseline="0"/>
          </a:br>
          <a:br>
            <a:rPr lang="en-US" sz="1100" baseline="0"/>
          </a:br>
          <a:br>
            <a:rPr lang="en-US" sz="1100" baseline="0"/>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zoomScale="90" zoomScaleNormal="90" workbookViewId="0">
      <selection activeCell="H18" sqref="H18:H34"/>
    </sheetView>
  </sheetViews>
  <sheetFormatPr defaultRowHeight="15" x14ac:dyDescent="0.25"/>
  <cols>
    <col min="2" max="2" width="14.7109375" style="1" bestFit="1" customWidth="1"/>
    <col min="3" max="3" width="11.28515625" style="1" customWidth="1"/>
    <col min="4" max="4" width="15" style="1" customWidth="1"/>
    <col min="5" max="5" width="17.85546875" style="1" customWidth="1"/>
    <col min="6" max="6" width="20.28515625" style="1" bestFit="1" customWidth="1"/>
    <col min="7" max="7" width="19.42578125" customWidth="1"/>
    <col min="8" max="8" width="58.28515625" bestFit="1" customWidth="1"/>
    <col min="9" max="9" width="48.85546875" bestFit="1" customWidth="1"/>
    <col min="10" max="10" width="43" bestFit="1" customWidth="1"/>
  </cols>
  <sheetData>
    <row r="1" spans="1:10" ht="26.25" x14ac:dyDescent="0.4">
      <c r="A1" s="18" t="s">
        <v>26</v>
      </c>
      <c r="B1" s="18"/>
      <c r="C1" s="18"/>
      <c r="D1" s="18"/>
      <c r="E1" s="18"/>
      <c r="F1" s="18"/>
      <c r="G1" s="18"/>
      <c r="H1" s="18"/>
      <c r="I1" s="18"/>
      <c r="J1" s="18"/>
    </row>
    <row r="2" spans="1:10" ht="19.5" thickBot="1" x14ac:dyDescent="0.35">
      <c r="A2" s="19" t="s">
        <v>27</v>
      </c>
      <c r="B2" s="19"/>
      <c r="C2" s="19"/>
      <c r="D2" s="19"/>
      <c r="E2" s="19"/>
      <c r="F2" s="19"/>
      <c r="G2" s="19"/>
      <c r="H2" s="19"/>
      <c r="I2" s="19"/>
      <c r="J2" s="19"/>
    </row>
    <row r="3" spans="1:10" s="3" customFormat="1" ht="15.75" thickBot="1" x14ac:dyDescent="0.3">
      <c r="A3" s="4" t="s">
        <v>0</v>
      </c>
      <c r="B3" s="5" t="s">
        <v>2</v>
      </c>
      <c r="C3" s="5" t="s">
        <v>4</v>
      </c>
      <c r="D3" s="5" t="s">
        <v>3</v>
      </c>
      <c r="E3" s="6" t="s">
        <v>5</v>
      </c>
      <c r="F3" s="7" t="s">
        <v>6</v>
      </c>
      <c r="G3" s="7" t="s">
        <v>1</v>
      </c>
      <c r="H3" s="3" t="s">
        <v>10</v>
      </c>
      <c r="I3" s="3" t="s">
        <v>9</v>
      </c>
      <c r="J3" s="3" t="s">
        <v>11</v>
      </c>
    </row>
    <row r="4" spans="1:10" x14ac:dyDescent="0.25">
      <c r="A4" t="s">
        <v>28</v>
      </c>
      <c r="B4" s="13">
        <v>137346</v>
      </c>
      <c r="C4" s="14">
        <v>143000</v>
      </c>
      <c r="D4" s="11">
        <v>0</v>
      </c>
      <c r="E4" s="12">
        <f>SUM(B4:D4)</f>
        <v>280346</v>
      </c>
      <c r="F4">
        <v>6190663</v>
      </c>
      <c r="G4" s="2">
        <f>E4/F4</f>
        <v>4.5285294967598783E-2</v>
      </c>
      <c r="H4" s="15" t="s">
        <v>7</v>
      </c>
      <c r="I4" s="16" t="s">
        <v>8</v>
      </c>
    </row>
    <row r="5" spans="1:10" x14ac:dyDescent="0.25">
      <c r="A5" t="s">
        <v>29</v>
      </c>
      <c r="B5" s="13">
        <v>137346</v>
      </c>
      <c r="C5" s="14">
        <v>143000</v>
      </c>
      <c r="D5" s="11">
        <v>0</v>
      </c>
      <c r="E5" s="12">
        <f t="shared" ref="E5:E14" si="0">SUM(B5:D5)</f>
        <v>280346</v>
      </c>
      <c r="F5">
        <v>6307896</v>
      </c>
      <c r="G5" s="2">
        <f t="shared" ref="G5:G16" si="1">E5/F5</f>
        <v>4.4443662355879043E-2</v>
      </c>
    </row>
    <row r="6" spans="1:10" x14ac:dyDescent="0.25">
      <c r="A6" t="s">
        <v>30</v>
      </c>
      <c r="B6" s="13">
        <v>137346</v>
      </c>
      <c r="C6" s="14">
        <v>143000</v>
      </c>
      <c r="D6" s="11">
        <v>0</v>
      </c>
      <c r="E6" s="12">
        <f t="shared" si="0"/>
        <v>280346</v>
      </c>
      <c r="F6">
        <v>6933627</v>
      </c>
      <c r="G6" s="2">
        <f t="shared" si="1"/>
        <v>4.0432806668140642E-2</v>
      </c>
    </row>
    <row r="7" spans="1:10" x14ac:dyDescent="0.25">
      <c r="A7" t="s">
        <v>31</v>
      </c>
      <c r="B7" s="13">
        <v>137346</v>
      </c>
      <c r="C7" s="14">
        <v>143000</v>
      </c>
      <c r="D7" s="11">
        <v>0</v>
      </c>
      <c r="E7" s="12">
        <f t="shared" si="0"/>
        <v>280346</v>
      </c>
      <c r="F7">
        <v>6993307</v>
      </c>
      <c r="G7" s="2">
        <f t="shared" si="1"/>
        <v>4.0087758195085671E-2</v>
      </c>
    </row>
    <row r="8" spans="1:10" x14ac:dyDescent="0.25">
      <c r="A8" t="s">
        <v>32</v>
      </c>
      <c r="B8" s="13">
        <v>137346</v>
      </c>
      <c r="C8" s="14">
        <f>143000+400000</f>
        <v>543000</v>
      </c>
      <c r="D8" s="11">
        <v>103000</v>
      </c>
      <c r="E8" s="12">
        <f t="shared" si="0"/>
        <v>783346</v>
      </c>
      <c r="F8">
        <v>7301378</v>
      </c>
      <c r="G8" s="2">
        <f t="shared" si="1"/>
        <v>0.10728741889544686</v>
      </c>
      <c r="H8" s="17" t="s">
        <v>23</v>
      </c>
      <c r="I8" s="16" t="s">
        <v>21</v>
      </c>
    </row>
    <row r="9" spans="1:10" x14ac:dyDescent="0.25">
      <c r="A9" t="s">
        <v>33</v>
      </c>
      <c r="B9" s="13">
        <v>137346</v>
      </c>
      <c r="C9" s="14">
        <f>143000+400000+187118</f>
        <v>730118</v>
      </c>
      <c r="D9" s="11">
        <v>103000</v>
      </c>
      <c r="E9" s="12">
        <f t="shared" si="0"/>
        <v>970464</v>
      </c>
      <c r="F9">
        <v>7455297</v>
      </c>
      <c r="G9" s="2">
        <f t="shared" si="1"/>
        <v>0.13017107165549541</v>
      </c>
      <c r="H9" s="16" t="s">
        <v>12</v>
      </c>
    </row>
    <row r="10" spans="1:10" x14ac:dyDescent="0.25">
      <c r="A10" t="s">
        <v>34</v>
      </c>
      <c r="B10" s="13">
        <v>137346</v>
      </c>
      <c r="C10" s="14">
        <f>143000+400000+187118+60000+15157</f>
        <v>805275</v>
      </c>
      <c r="D10" s="11">
        <v>103000</v>
      </c>
      <c r="E10" s="12">
        <f t="shared" si="0"/>
        <v>1045621</v>
      </c>
      <c r="F10">
        <v>7598417</v>
      </c>
      <c r="G10" s="2">
        <f>E10/F10</f>
        <v>0.13761037331854781</v>
      </c>
      <c r="H10" s="16" t="s">
        <v>13</v>
      </c>
      <c r="I10" s="16" t="s">
        <v>20</v>
      </c>
    </row>
    <row r="11" spans="1:10" x14ac:dyDescent="0.25">
      <c r="A11" t="s">
        <v>35</v>
      </c>
      <c r="B11" s="13">
        <v>137346</v>
      </c>
      <c r="C11" s="14">
        <f>143000+400000+187118+60000+15157+94567</f>
        <v>899842</v>
      </c>
      <c r="D11" s="11">
        <f>103000+110000</f>
        <v>213000</v>
      </c>
      <c r="E11" s="12">
        <f t="shared" si="0"/>
        <v>1250188</v>
      </c>
      <c r="F11">
        <v>7698413</v>
      </c>
      <c r="G11" s="2">
        <f t="shared" si="1"/>
        <v>0.1623955482772878</v>
      </c>
      <c r="H11" s="16" t="s">
        <v>14</v>
      </c>
      <c r="I11" s="17" t="s">
        <v>25</v>
      </c>
    </row>
    <row r="12" spans="1:10" x14ac:dyDescent="0.25">
      <c r="A12" t="s">
        <v>36</v>
      </c>
      <c r="B12" s="13">
        <v>137346</v>
      </c>
      <c r="C12" s="14">
        <f>143000+400000+187118+60000+15157+94567</f>
        <v>899842</v>
      </c>
      <c r="D12" s="11">
        <f>103000+110000</f>
        <v>213000</v>
      </c>
      <c r="E12" s="12">
        <f t="shared" si="0"/>
        <v>1250188</v>
      </c>
      <c r="F12">
        <v>7768908</v>
      </c>
      <c r="G12" s="2">
        <f t="shared" si="1"/>
        <v>0.16092197256036497</v>
      </c>
    </row>
    <row r="13" spans="1:10" x14ac:dyDescent="0.25">
      <c r="A13" t="s">
        <v>37</v>
      </c>
      <c r="B13" s="13">
        <v>137346</v>
      </c>
      <c r="C13" s="14">
        <f>143000+400000+187118+60000+15157+94567+38731+19116</f>
        <v>957689</v>
      </c>
      <c r="D13" s="11">
        <f>103000+110000+77390</f>
        <v>290390</v>
      </c>
      <c r="E13" s="12">
        <f t="shared" si="0"/>
        <v>1385425</v>
      </c>
      <c r="F13">
        <v>7953943</v>
      </c>
      <c r="G13" s="2">
        <f t="shared" si="1"/>
        <v>0.17418090624989391</v>
      </c>
      <c r="H13" s="16" t="s">
        <v>15</v>
      </c>
      <c r="I13" s="16" t="s">
        <v>19</v>
      </c>
      <c r="J13" s="17" t="s">
        <v>24</v>
      </c>
    </row>
    <row r="14" spans="1:10" ht="15.75" customHeight="1" x14ac:dyDescent="0.25">
      <c r="A14" t="s">
        <v>38</v>
      </c>
      <c r="B14" s="13">
        <v>137346</v>
      </c>
      <c r="C14" s="14">
        <f>143000+400000+187118+60000+15157+94567+38731+19116+137750</f>
        <v>1095439</v>
      </c>
      <c r="D14" s="11">
        <f>103000+110000+77390</f>
        <v>290390</v>
      </c>
      <c r="E14" s="12">
        <f t="shared" si="0"/>
        <v>1523175</v>
      </c>
      <c r="F14">
        <v>7852568</v>
      </c>
      <c r="G14" s="2">
        <f t="shared" si="1"/>
        <v>0.1939715771961478</v>
      </c>
      <c r="H14" s="16" t="s">
        <v>16</v>
      </c>
    </row>
    <row r="15" spans="1:10" x14ac:dyDescent="0.25">
      <c r="A15" t="s">
        <v>39</v>
      </c>
      <c r="B15" s="13">
        <f>137346+3117</f>
        <v>140463</v>
      </c>
      <c r="C15" s="14">
        <f>143000+400000+187118+60000+15157+94567+38731+19116+137750+60205+162627</f>
        <v>1318271</v>
      </c>
      <c r="D15" s="11">
        <f>103000+110000+77390</f>
        <v>290390</v>
      </c>
      <c r="E15" s="12">
        <f t="shared" ref="E15:E16" si="2">SUM(B15:D15)</f>
        <v>1749124</v>
      </c>
      <c r="F15" s="9">
        <v>8369605</v>
      </c>
      <c r="G15" s="10">
        <f t="shared" si="1"/>
        <v>0.20898525079737934</v>
      </c>
      <c r="H15" s="15" t="s">
        <v>22</v>
      </c>
      <c r="I15" s="16" t="s">
        <v>17</v>
      </c>
      <c r="J15" s="16" t="s">
        <v>18</v>
      </c>
    </row>
    <row r="16" spans="1:10" x14ac:dyDescent="0.25">
      <c r="A16" t="s">
        <v>40</v>
      </c>
      <c r="B16" s="13">
        <f>137346+3117</f>
        <v>140463</v>
      </c>
      <c r="C16" s="14">
        <f>143000+400000+187118+60000+15157+94567+38731+19116+137750+60205+162627</f>
        <v>1318271</v>
      </c>
      <c r="D16" s="11">
        <f>103000+110000+77390</f>
        <v>290390</v>
      </c>
      <c r="E16" s="12">
        <f t="shared" si="2"/>
        <v>1749124</v>
      </c>
      <c r="F16" s="1">
        <v>8458679</v>
      </c>
      <c r="G16" s="10">
        <f t="shared" si="1"/>
        <v>0.20678453455911969</v>
      </c>
      <c r="H16" s="2"/>
      <c r="I16" s="8"/>
    </row>
    <row r="17" spans="2:8" s="8" customFormat="1" x14ac:dyDescent="0.25">
      <c r="B17" s="9"/>
      <c r="C17" s="9"/>
      <c r="D17" s="9"/>
      <c r="E17" s="9"/>
      <c r="F17" s="9"/>
    </row>
    <row r="18" spans="2:8" x14ac:dyDescent="0.25">
      <c r="H18" s="1"/>
    </row>
    <row r="19" spans="2:8" x14ac:dyDescent="0.25">
      <c r="H19" s="1"/>
    </row>
    <row r="20" spans="2:8" x14ac:dyDescent="0.25">
      <c r="H20" s="1"/>
    </row>
    <row r="21" spans="2:8" x14ac:dyDescent="0.25">
      <c r="H21" s="1"/>
    </row>
    <row r="22" spans="2:8" x14ac:dyDescent="0.25">
      <c r="H22" s="1"/>
    </row>
    <row r="23" spans="2:8" x14ac:dyDescent="0.25">
      <c r="H23" s="1"/>
    </row>
    <row r="24" spans="2:8" x14ac:dyDescent="0.25">
      <c r="H24" s="1"/>
    </row>
    <row r="25" spans="2:8" x14ac:dyDescent="0.25">
      <c r="H25" s="1"/>
    </row>
    <row r="26" spans="2:8" x14ac:dyDescent="0.25">
      <c r="H26" s="1"/>
    </row>
    <row r="27" spans="2:8" x14ac:dyDescent="0.25">
      <c r="H27" s="1"/>
    </row>
    <row r="28" spans="2:8" x14ac:dyDescent="0.25">
      <c r="H28" s="1"/>
    </row>
    <row r="29" spans="2:8" x14ac:dyDescent="0.25">
      <c r="H29" s="1"/>
    </row>
    <row r="30" spans="2:8" x14ac:dyDescent="0.25">
      <c r="H30" s="1"/>
    </row>
    <row r="31" spans="2:8" x14ac:dyDescent="0.25">
      <c r="H31" s="1"/>
    </row>
    <row r="32" spans="2:8" x14ac:dyDescent="0.25">
      <c r="H32" s="1"/>
    </row>
    <row r="33" spans="8:8" x14ac:dyDescent="0.25">
      <c r="H33" s="1"/>
    </row>
  </sheetData>
  <mergeCells count="2">
    <mergeCell ref="A1:J1"/>
    <mergeCell ref="A2:J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University of Oregon - Campus Operations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Cims Gillespie</dc:creator>
  <cp:lastModifiedBy>Joanna Merson</cp:lastModifiedBy>
  <dcterms:created xsi:type="dcterms:W3CDTF">2020-08-25T16:23:07Z</dcterms:created>
  <dcterms:modified xsi:type="dcterms:W3CDTF">2021-11-30T02:45:45Z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875937740</vt:i4>
  </property>
  <property fmtid="{D5CDD505-2E9C-101B-9397-08002B2CF9AE}" pid="3" name="_NewReviewCycle">
    <vt:lpwstr/>
  </property>
  <property fmtid="{D5CDD505-2E9C-101B-9397-08002B2CF9AE}" pid="4" name="_EmailSubject">
    <vt:lpwstr>LEED Sqft. </vt:lpwstr>
  </property>
  <property fmtid="{D5CDD505-2E9C-101B-9397-08002B2CF9AE}" pid="5" name="_AuthorEmail">
    <vt:lpwstr>cimmeron@uoregon.edu</vt:lpwstr>
  </property>
  <property fmtid="{D5CDD505-2E9C-101B-9397-08002B2CF9AE}" pid="6" name="_AuthorEmailDisplayName">
    <vt:lpwstr>Cimmeron Gillespie</vt:lpwstr>
  </property>
  <property fmtid="{D5CDD505-2E9C-101B-9397-08002B2CF9AE}" pid="7" name="_ReviewingToolsShownOnce">
    <vt:lpwstr/>
  </property>
</Properties>
</file>